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4812" activeTab="0"/>
  </bookViews>
  <sheets>
    <sheet name="LGTCALC" sheetId="1" r:id="rId1"/>
  </sheets>
  <definedNames>
    <definedName name="G_ÿ_P__">'LGTCALC'!$M$511:$EK$583</definedName>
  </definedNames>
  <calcPr fullCalcOnLoad="1"/>
</workbook>
</file>

<file path=xl/sharedStrings.xml><?xml version="1.0" encoding="utf-8"?>
<sst xmlns="http://schemas.openxmlformats.org/spreadsheetml/2006/main" count="88" uniqueCount="50">
  <si>
    <t>Lighting Calculation Sheet</t>
  </si>
  <si>
    <t>(914) 297-1244</t>
  </si>
  <si>
    <t>(914) 297-9270</t>
  </si>
  <si>
    <t>message appears - it can be</t>
  </si>
  <si>
    <t>info@le-us.com</t>
  </si>
  <si>
    <t>(fax)</t>
  </si>
  <si>
    <t>ignored since that is not</t>
  </si>
  <si>
    <t>www.le-us.com</t>
  </si>
  <si>
    <t>the factor being calculated</t>
  </si>
  <si>
    <t xml:space="preserve">       ***** SPREAD *****</t>
  </si>
  <si>
    <t>***** INTENSITY/ILLUMINATION *****</t>
  </si>
  <si>
    <t>Enter 2 known factors only.</t>
  </si>
  <si>
    <t>&gt;&gt; enter data in this area:</t>
  </si>
  <si>
    <t>Throw Distance:</t>
  </si>
  <si>
    <t>feet</t>
  </si>
  <si>
    <t>Candlepower:</t>
  </si>
  <si>
    <t>candela</t>
  </si>
  <si>
    <t>Beam/Field Angle:</t>
  </si>
  <si>
    <t>degrees</t>
  </si>
  <si>
    <t>Beam/Field Diameter:</t>
  </si>
  <si>
    <t>Footcandles:</t>
  </si>
  <si>
    <t>fc</t>
  </si>
  <si>
    <t>&gt;&gt; solution:</t>
  </si>
  <si>
    <t xml:space="preserve">       ***** POWER LAW *****</t>
  </si>
  <si>
    <t>***** PROJECTION *****</t>
  </si>
  <si>
    <t>Enter 3 known factors.</t>
  </si>
  <si>
    <t>Watts:</t>
  </si>
  <si>
    <t>Old pattern size:</t>
  </si>
  <si>
    <t>inches</t>
  </si>
  <si>
    <t>Volts:</t>
  </si>
  <si>
    <t>Old projection size</t>
  </si>
  <si>
    <t>Amps:</t>
  </si>
  <si>
    <t>New projection size</t>
  </si>
  <si>
    <t>New pattern size:</t>
  </si>
  <si>
    <t>Magnification:</t>
  </si>
  <si>
    <t>X</t>
  </si>
  <si>
    <t xml:space="preserve">       ***** DISTANCE *****</t>
  </si>
  <si>
    <t>Vertical Distance:</t>
  </si>
  <si>
    <t>Horizontal Distance:</t>
  </si>
  <si>
    <t xml:space="preserve">       ***** CONVERSIONS *****</t>
  </si>
  <si>
    <t>lux:</t>
  </si>
  <si>
    <t>equal</t>
  </si>
  <si>
    <t>footcandles</t>
  </si>
  <si>
    <t>meters:</t>
  </si>
  <si>
    <t>You are free to share this file with others as</t>
  </si>
  <si>
    <t>long as it is not modified in any way.</t>
  </si>
  <si>
    <t>(c) Copyright 1997 Lighting &amp; Electronics. Inc.</t>
  </si>
  <si>
    <t>entered in a field an #NUM!</t>
  </si>
  <si>
    <t>NOTE: sometimes with a zero</t>
  </si>
  <si>
    <t>LIGHTING &amp; ELECTRONICS (L&amp;E)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</si>
</sst>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00_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14"/>
  <sheetViews>
    <sheetView showGridLines="0" tabSelected="1" workbookViewId="0" topLeftCell="A1">
      <selection activeCell="A5" sqref="A5"/>
    </sheetView>
  </sheetViews>
  <sheetFormatPr defaultColWidth="9.625" defaultRowHeight="12.75"/>
  <cols>
    <col min="1" max="1" width="20.625" style="0" customWidth="1"/>
    <col min="5" max="5" width="20.625" style="0" customWidth="1"/>
    <col min="6" max="6" width="15.625" style="0" customWidth="1"/>
  </cols>
  <sheetData>
    <row r="1" spans="1:21" ht="12.75">
      <c r="A1" s="1" t="s">
        <v>49</v>
      </c>
      <c r="B1" s="2"/>
      <c r="C1" s="3"/>
      <c r="D1" s="4" t="s">
        <v>48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5" t="s">
        <v>0</v>
      </c>
      <c r="B2" s="2"/>
      <c r="C2" s="3"/>
      <c r="D2" s="4" t="s">
        <v>47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4" t="s">
        <v>4</v>
      </c>
      <c r="B4" s="4" t="s">
        <v>5</v>
      </c>
      <c r="C4" s="3"/>
      <c r="D4" s="4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.75">
      <c r="A5" s="6" t="s">
        <v>7</v>
      </c>
      <c r="B5" s="2"/>
      <c r="C5" s="3"/>
      <c r="D5" s="4" t="s">
        <v>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4" t="s">
        <v>9</v>
      </c>
      <c r="B7" s="3"/>
      <c r="C7" s="3"/>
      <c r="D7" s="3"/>
      <c r="E7" s="4" t="s">
        <v>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4" t="s">
        <v>11</v>
      </c>
      <c r="B9" s="3"/>
      <c r="C9" s="3"/>
      <c r="D9" s="3"/>
      <c r="E9" s="4" t="s">
        <v>11</v>
      </c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4" t="s">
        <v>12</v>
      </c>
      <c r="B10" s="3"/>
      <c r="C10" s="3"/>
      <c r="D10" s="3"/>
      <c r="E10" s="4" t="s">
        <v>12</v>
      </c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4" t="s">
        <v>13</v>
      </c>
      <c r="B11" s="8">
        <v>60</v>
      </c>
      <c r="C11" s="4" t="s">
        <v>14</v>
      </c>
      <c r="D11" s="3"/>
      <c r="E11" s="4" t="s">
        <v>15</v>
      </c>
      <c r="F11" s="9">
        <v>0</v>
      </c>
      <c r="G11" s="4" t="s">
        <v>16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4" t="s">
        <v>17</v>
      </c>
      <c r="B12" s="8">
        <v>10</v>
      </c>
      <c r="C12" s="4" t="s">
        <v>18</v>
      </c>
      <c r="D12" s="3"/>
      <c r="E12" s="4" t="s">
        <v>13</v>
      </c>
      <c r="F12" s="10">
        <v>24</v>
      </c>
      <c r="G12" s="4" t="s">
        <v>14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4" t="s">
        <v>19</v>
      </c>
      <c r="B13" s="8">
        <v>0</v>
      </c>
      <c r="C13" s="4" t="s">
        <v>14</v>
      </c>
      <c r="D13" s="3"/>
      <c r="E13" s="4" t="s">
        <v>20</v>
      </c>
      <c r="F13" s="9">
        <v>60</v>
      </c>
      <c r="G13" s="4" t="s">
        <v>21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4" t="s">
        <v>22</v>
      </c>
      <c r="B14" s="3"/>
      <c r="C14" s="3"/>
      <c r="D14" s="3"/>
      <c r="E14" s="4" t="s">
        <v>22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4" t="s">
        <v>19</v>
      </c>
      <c r="B15" s="7">
        <f>2*(B11*TAN((PI()*B12/180)/2))</f>
        <v>10.498639623110881</v>
      </c>
      <c r="C15" s="4" t="s">
        <v>14</v>
      </c>
      <c r="D15" s="3"/>
      <c r="E15" s="4" t="s">
        <v>20</v>
      </c>
      <c r="F15" s="11">
        <f>F11/(F12*F12)</f>
        <v>0</v>
      </c>
      <c r="G15" s="4" t="s">
        <v>21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4" t="s">
        <v>17</v>
      </c>
      <c r="B16" s="7">
        <f>2*((180*ATAN(B13/(2*B11))/PI()))</f>
        <v>0</v>
      </c>
      <c r="C16" s="4" t="s">
        <v>18</v>
      </c>
      <c r="D16" s="3"/>
      <c r="E16" s="4" t="s">
        <v>13</v>
      </c>
      <c r="F16" s="12">
        <f>SQRT(F11/F13)</f>
        <v>0</v>
      </c>
      <c r="G16" s="4" t="s">
        <v>14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4" t="s">
        <v>13</v>
      </c>
      <c r="B17" s="7">
        <f>B13/(2*TAN((PI()*B12/180)/2))</f>
        <v>0</v>
      </c>
      <c r="C17" s="4" t="s">
        <v>14</v>
      </c>
      <c r="D17" s="3"/>
      <c r="E17" s="4" t="s">
        <v>15</v>
      </c>
      <c r="F17" s="11">
        <f>F13*(F12*F12)</f>
        <v>34560</v>
      </c>
      <c r="G17" s="4" t="s">
        <v>16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"/>
      <c r="B18" s="3"/>
      <c r="C18" s="3"/>
      <c r="D18" s="3"/>
      <c r="E18" s="3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"/>
      <c r="B19" s="3"/>
      <c r="C19" s="3"/>
      <c r="D19" s="3"/>
      <c r="E19" s="3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"/>
      <c r="B20" s="3"/>
      <c r="C20" s="3"/>
      <c r="D20" s="3"/>
      <c r="E20" s="3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4" t="s">
        <v>23</v>
      </c>
      <c r="B21" s="3"/>
      <c r="C21" s="3"/>
      <c r="D21" s="3"/>
      <c r="E21" s="4" t="s">
        <v>24</v>
      </c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"/>
      <c r="B22" s="3"/>
      <c r="C22" s="3"/>
      <c r="D22" s="3"/>
      <c r="E22" s="3"/>
      <c r="F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4" t="s">
        <v>11</v>
      </c>
      <c r="B23" s="3"/>
      <c r="C23" s="3"/>
      <c r="D23" s="3"/>
      <c r="E23" s="4" t="s">
        <v>25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4" t="s">
        <v>12</v>
      </c>
      <c r="B24" s="3"/>
      <c r="C24" s="3"/>
      <c r="D24" s="3"/>
      <c r="E24" s="4" t="s">
        <v>12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4" t="s">
        <v>26</v>
      </c>
      <c r="B25" s="13">
        <v>0</v>
      </c>
      <c r="C25" s="3"/>
      <c r="D25" s="3"/>
      <c r="E25" s="4" t="s">
        <v>27</v>
      </c>
      <c r="F25" s="10">
        <v>3</v>
      </c>
      <c r="G25" s="4" t="s">
        <v>28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4" t="s">
        <v>29</v>
      </c>
      <c r="B26" s="13">
        <v>120</v>
      </c>
      <c r="C26" s="3"/>
      <c r="D26" s="3"/>
      <c r="E26" s="4" t="s">
        <v>30</v>
      </c>
      <c r="F26" s="10">
        <v>120</v>
      </c>
      <c r="G26" s="4" t="s">
        <v>28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4" t="s">
        <v>31</v>
      </c>
      <c r="B27" s="13">
        <v>20</v>
      </c>
      <c r="C27" s="3"/>
      <c r="D27" s="3"/>
      <c r="E27" s="4" t="s">
        <v>32</v>
      </c>
      <c r="F27" s="10">
        <v>20</v>
      </c>
      <c r="G27" s="4" t="s">
        <v>28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4" t="s">
        <v>22</v>
      </c>
      <c r="B28" s="3"/>
      <c r="C28" s="3"/>
      <c r="D28" s="3"/>
      <c r="E28" s="4" t="s">
        <v>22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4" t="s">
        <v>31</v>
      </c>
      <c r="B29" s="14">
        <f>B25/B26</f>
        <v>0</v>
      </c>
      <c r="C29" s="3"/>
      <c r="D29" s="3"/>
      <c r="E29" s="3"/>
      <c r="F29" s="1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4" t="s">
        <v>29</v>
      </c>
      <c r="B30" s="14">
        <f>B25/B27</f>
        <v>0</v>
      </c>
      <c r="C30" s="3"/>
      <c r="D30" s="3"/>
      <c r="E30" s="4" t="s">
        <v>33</v>
      </c>
      <c r="F30" s="15">
        <f>F25*(F27/F26)</f>
        <v>0.5</v>
      </c>
      <c r="G30" s="4" t="s">
        <v>28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4" t="s">
        <v>26</v>
      </c>
      <c r="B31" s="14">
        <f>B26*B27</f>
        <v>2400</v>
      </c>
      <c r="C31" s="3"/>
      <c r="D31" s="3"/>
      <c r="E31" s="4" t="s">
        <v>34</v>
      </c>
      <c r="F31" s="12">
        <f>F26/F25</f>
        <v>40</v>
      </c>
      <c r="G31" s="4" t="s">
        <v>35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1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4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4" t="s">
        <v>11</v>
      </c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4" t="s">
        <v>12</v>
      </c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4" t="s">
        <v>37</v>
      </c>
      <c r="B39" s="13">
        <v>24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4" t="s">
        <v>38</v>
      </c>
      <c r="B40" s="13">
        <v>30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" t="s">
        <v>13</v>
      </c>
      <c r="B41" s="13"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4" t="s">
        <v>22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4" t="s">
        <v>37</v>
      </c>
      <c r="B43" s="14" t="e">
        <f>SQRT((B41*B41)-(B40*B40))</f>
        <v>#NUM!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4" t="s">
        <v>38</v>
      </c>
      <c r="B44" s="14" t="e">
        <f>SQRT((B41*B41)-(B39*B39))</f>
        <v>#NUM!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4" t="s">
        <v>13</v>
      </c>
      <c r="B45" s="14">
        <f>SQRT((B39*B39)+(B40*B40))</f>
        <v>38.41874542459709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4" t="s">
        <v>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4" t="s">
        <v>40</v>
      </c>
      <c r="B50" s="16">
        <v>1</v>
      </c>
      <c r="C50" s="17" t="s">
        <v>41</v>
      </c>
      <c r="D50" s="15">
        <f>B50/10.7599999999948</f>
        <v>0.09293680297402294</v>
      </c>
      <c r="E50" s="4" t="s">
        <v>42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4" t="s">
        <v>43</v>
      </c>
      <c r="B51" s="16">
        <v>1</v>
      </c>
      <c r="C51" s="17" t="s">
        <v>41</v>
      </c>
      <c r="D51" s="15">
        <f>B51/0.304799999999886</f>
        <v>3.280839895014345</v>
      </c>
      <c r="E51" s="4" t="s">
        <v>14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4" t="s">
        <v>44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4" t="s">
        <v>45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4" t="s">
        <v>46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</sheetData>
  <sheetProtection password="DD48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Cunningham</dc:creator>
  <cp:keywords/>
  <dc:description/>
  <cp:lastModifiedBy>Gabriella Fryer</cp:lastModifiedBy>
  <dcterms:created xsi:type="dcterms:W3CDTF">1997-05-29T19:01:02Z</dcterms:created>
  <dcterms:modified xsi:type="dcterms:W3CDTF">2001-09-02T12:02:49Z</dcterms:modified>
  <cp:category/>
  <cp:version/>
  <cp:contentType/>
  <cp:contentStatus/>
</cp:coreProperties>
</file>